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Purdue_class\AGEC 643\2019\Lecture Slides\"/>
    </mc:Choice>
  </mc:AlternateContent>
  <bookViews>
    <workbookView xWindow="0" yWindow="0" windowWidth="2160" windowHeight="0"/>
  </bookViews>
  <sheets>
    <sheet name="Power calculation" sheetId="1" r:id="rId1"/>
    <sheet name="Sheet2" sheetId="2" r:id="rId2"/>
    <sheet name="Sheet3" sheetId="3" r:id="rId3"/>
  </sheets>
  <calcPr calcId="162913" concurrentCalc="0"/>
</workbook>
</file>

<file path=xl/calcChain.xml><?xml version="1.0" encoding="utf-8"?>
<calcChain xmlns="http://schemas.openxmlformats.org/spreadsheetml/2006/main">
  <c r="L25" i="1" l="1"/>
  <c r="K25" i="1"/>
  <c r="E20" i="1"/>
  <c r="L20" i="1"/>
  <c r="K20" i="1"/>
  <c r="J20" i="1"/>
  <c r="I20" i="1"/>
  <c r="H20" i="1"/>
  <c r="G20" i="1"/>
  <c r="F20" i="1"/>
  <c r="L24" i="1"/>
  <c r="K24" i="1"/>
  <c r="H33" i="1"/>
  <c r="I33" i="1"/>
  <c r="H36" i="1"/>
  <c r="I36" i="1"/>
  <c r="H35" i="1"/>
  <c r="I35" i="1"/>
  <c r="H34" i="1"/>
  <c r="I34" i="1"/>
  <c r="H23" i="1"/>
  <c r="G23" i="1"/>
  <c r="F23" i="1"/>
  <c r="E19" i="1"/>
  <c r="F19" i="1"/>
  <c r="G19" i="1"/>
  <c r="H19" i="1"/>
  <c r="I19" i="1"/>
  <c r="J19" i="1"/>
  <c r="K19" i="1"/>
  <c r="L19" i="1"/>
  <c r="E18" i="1"/>
  <c r="F18" i="1"/>
  <c r="G18" i="1"/>
  <c r="H18" i="1"/>
  <c r="I18" i="1"/>
  <c r="J18" i="1"/>
  <c r="K18" i="1"/>
  <c r="L18" i="1"/>
  <c r="E17" i="1"/>
  <c r="F17" i="1"/>
  <c r="G17" i="1"/>
  <c r="H17" i="1"/>
  <c r="I17" i="1"/>
  <c r="J17" i="1"/>
  <c r="K17" i="1"/>
  <c r="L17" i="1"/>
  <c r="E16" i="1"/>
  <c r="E15" i="1"/>
  <c r="E14" i="1"/>
  <c r="E13" i="1"/>
  <c r="E12" i="1"/>
  <c r="E11" i="1"/>
  <c r="E10" i="1"/>
  <c r="E9" i="1"/>
  <c r="I15" i="1"/>
  <c r="K9" i="1"/>
  <c r="L12" i="1"/>
  <c r="H16" i="1"/>
  <c r="G10" i="1"/>
  <c r="K13" i="1"/>
  <c r="J14" i="1"/>
  <c r="K16" i="1"/>
  <c r="G16" i="1"/>
  <c r="L15" i="1"/>
  <c r="H15" i="1"/>
  <c r="I14" i="1"/>
  <c r="J13" i="1"/>
  <c r="F13" i="1"/>
  <c r="K12" i="1"/>
  <c r="G12" i="1"/>
  <c r="L11" i="1"/>
  <c r="H11" i="1"/>
  <c r="I10" i="1"/>
  <c r="J9" i="1"/>
  <c r="F9" i="1"/>
  <c r="J16" i="1"/>
  <c r="F16" i="1"/>
  <c r="K15" i="1"/>
  <c r="G15" i="1"/>
  <c r="L14" i="1"/>
  <c r="H14" i="1"/>
  <c r="I13" i="1"/>
  <c r="J12" i="1"/>
  <c r="F12" i="1"/>
  <c r="K11" i="1"/>
  <c r="G11" i="1"/>
  <c r="L10" i="1"/>
  <c r="G9" i="1"/>
  <c r="L9" i="1"/>
  <c r="H10" i="1"/>
  <c r="F11" i="1"/>
  <c r="L13" i="1"/>
  <c r="K14" i="1"/>
  <c r="J15" i="1"/>
  <c r="I16" i="1"/>
  <c r="H9" i="1"/>
  <c r="J10" i="1"/>
  <c r="I11" i="1"/>
  <c r="H12" i="1"/>
  <c r="G13" i="1"/>
  <c r="F14" i="1"/>
  <c r="L16" i="1"/>
  <c r="I9" i="1"/>
  <c r="F10" i="1"/>
  <c r="K10" i="1"/>
  <c r="J11" i="1"/>
  <c r="I12" i="1"/>
  <c r="H13" i="1"/>
  <c r="G14" i="1"/>
  <c r="F15" i="1"/>
</calcChain>
</file>

<file path=xl/sharedStrings.xml><?xml version="1.0" encoding="utf-8"?>
<sst xmlns="http://schemas.openxmlformats.org/spreadsheetml/2006/main" count="37" uniqueCount="35">
  <si>
    <t>No. of clusters (J)</t>
  </si>
  <si>
    <t>Multiplier(M)</t>
  </si>
  <si>
    <t>Randomized Group Size (n)</t>
  </si>
  <si>
    <t>P</t>
  </si>
  <si>
    <t>Parameter values</t>
  </si>
  <si>
    <r>
      <t>Power (1-</t>
    </r>
    <r>
      <rPr>
        <sz val="11"/>
        <color theme="1"/>
        <rFont val="Arial"/>
        <family val="2"/>
      </rPr>
      <t>β</t>
    </r>
    <r>
      <rPr>
        <sz val="11"/>
        <color theme="1"/>
        <rFont val="Calibri"/>
        <family val="2"/>
      </rPr>
      <t>)</t>
    </r>
    <r>
      <rPr>
        <sz val="11"/>
        <color theme="1"/>
        <rFont val="Calibri"/>
        <family val="2"/>
        <scheme val="minor"/>
      </rPr>
      <t>=0.8, significant level (</t>
    </r>
    <r>
      <rPr>
        <sz val="11"/>
        <color theme="1"/>
        <rFont val="Calibri"/>
        <family val="2"/>
      </rPr>
      <t>α)</t>
    </r>
    <r>
      <rPr>
        <sz val="11"/>
        <color theme="1"/>
        <rFont val="Calibri"/>
        <family val="2"/>
        <scheme val="minor"/>
      </rPr>
      <t>=0.5</t>
    </r>
  </si>
  <si>
    <t>ICC(ρ)</t>
  </si>
  <si>
    <t xml:space="preserve">Formula used:  </t>
  </si>
  <si>
    <t xml:space="preserve"> </t>
  </si>
  <si>
    <t>Or</t>
  </si>
  <si>
    <t>t (alpha/2)</t>
  </si>
  <si>
    <t>t(1-beta)</t>
  </si>
  <si>
    <t>Relationship between Minimum Detectable Effective Size (MDE/sigma) for a given sample size (number of clusters and no. of households in each cluster)</t>
  </si>
  <si>
    <r>
      <t>Where, M</t>
    </r>
    <r>
      <rPr>
        <vertAlign val="subscript"/>
        <sz val="11"/>
        <color theme="1"/>
        <rFont val="Calibri"/>
        <family val="2"/>
        <scheme val="minor"/>
      </rPr>
      <t>J-2</t>
    </r>
    <r>
      <rPr>
        <sz val="11"/>
        <color theme="1"/>
        <rFont val="Calibri"/>
        <family val="2"/>
        <scheme val="minor"/>
      </rPr>
      <t xml:space="preserve"> is the minimum detectable effect (MDE) multiplier the magnitude of which is determined by the level of significance (t value for a given alpha), power (t value of 1 minus a given power) and the number of groups included in the intervention (J) (columns A-C), P is the proportion of sample allocated between the treatment and control groups, ρ is the intracluster correlation coefficient, J is the total number of groups included in the experiment, and finally n is the number of households in each group.  The detail explanation of each of the parameters and the derivation of the formula can be found in Dulfo’s paper. </t>
    </r>
    <r>
      <rPr>
        <sz val="11"/>
        <color rgb="FF000000"/>
        <rFont val="Calibri"/>
        <family val="2"/>
        <scheme val="minor"/>
      </rPr>
      <t>According to Duflo (2004), MDE of 0.2 is “small”, 0.5 is “medium” and 0.8 is “big” in the impact evaluation literature.  The smaller the value of MDE, the better it is as it signifies more power to detect even a smaller significant effect.</t>
    </r>
  </si>
  <si>
    <t>Average yield gains expected from the 'interventions'</t>
  </si>
  <si>
    <t>Scenario 1</t>
  </si>
  <si>
    <t>Scenario 2</t>
  </si>
  <si>
    <t>Scenario 3</t>
  </si>
  <si>
    <t>%</t>
  </si>
  <si>
    <t>kg/ha</t>
  </si>
  <si>
    <t>MDE/sigma</t>
  </si>
  <si>
    <t>Here are the calculations to help make a decision on the sample size:</t>
  </si>
  <si>
    <t>improvement at a statistical power of 80% and level of confidence of 5%.</t>
  </si>
  <si>
    <t>Scenario 4</t>
  </si>
  <si>
    <r>
      <t xml:space="preserve">Total sample size (# of HH) </t>
    </r>
    <r>
      <rPr>
        <b/>
        <u/>
        <sz val="9"/>
        <color theme="1"/>
        <rFont val="Calibri"/>
        <family val="2"/>
        <scheme val="minor"/>
      </rPr>
      <t>per treatment</t>
    </r>
    <r>
      <rPr>
        <sz val="9"/>
        <color theme="1"/>
        <rFont val="Calibri"/>
        <family val="2"/>
        <scheme val="minor"/>
      </rPr>
      <t xml:space="preserve"> for different combination of J and n </t>
    </r>
  </si>
  <si>
    <t>for an MDE of 0.43</t>
  </si>
  <si>
    <t>for an MDE of 0.25</t>
  </si>
  <si>
    <t>for an MDE of 0.14</t>
  </si>
  <si>
    <t>Minimum sample size per treatment</t>
  </si>
  <si>
    <t>What does different values of MDE in the above table imply for our study?</t>
  </si>
  <si>
    <t>Average maize yield in Chadiza (kg/ha) (est. by NM based on RALS)</t>
  </si>
  <si>
    <t>Standard deviation (est. by NM based on RALS data)</t>
  </si>
  <si>
    <r>
      <t>For a given combination of n and j (and total sample size) that gives an MDE/sigma of 0.25, it implies that we will be able to detect a minimum of</t>
    </r>
    <r>
      <rPr>
        <b/>
        <u/>
        <sz val="11"/>
        <color theme="1"/>
        <rFont val="Calibri"/>
        <family val="2"/>
        <scheme val="minor"/>
      </rPr>
      <t xml:space="preserve"> 18% yield</t>
    </r>
  </si>
  <si>
    <r>
      <t>For a given combination of n and j (and total sample size) that gives an MDE/sigma of 0.43, it implies that we will be able to detect a minimum of</t>
    </r>
    <r>
      <rPr>
        <b/>
        <u/>
        <sz val="11"/>
        <color theme="1"/>
        <rFont val="Calibri"/>
        <family val="2"/>
        <scheme val="minor"/>
      </rPr>
      <t xml:space="preserve"> 31% yield</t>
    </r>
  </si>
  <si>
    <r>
      <t>For a given combination of n and j (and total sample size) that gives an MDE/sigma of 0.14, it implies that we will be able to detect a minimum of</t>
    </r>
    <r>
      <rPr>
        <b/>
        <u/>
        <sz val="11"/>
        <color theme="1"/>
        <rFont val="Calibri"/>
        <family val="2"/>
        <scheme val="minor"/>
      </rPr>
      <t xml:space="preserve"> 10% yield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</si>
</sst>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color theme="1"/>
      <name val="Times New Roman"/>
      <family val="1"/>
    </font>
    <font>
      <sz val="11"/>
      <color theme="1"/>
      <name val="Calibri"/>
      <family val="2"/>
    </font>
    <font>
      <sz val="11"/>
      <color theme="1"/>
      <name val="Arial"/>
      <family val="2"/>
    </font>
    <font>
      <sz val="11"/>
      <color theme="1"/>
      <name val="Calibri"/>
      <family val="2"/>
      <scheme val="minor"/>
    </font>
    <font>
      <b/>
      <sz val="11"/>
      <color theme="1"/>
      <name val="Calibri"/>
      <family val="2"/>
      <scheme val="minor"/>
    </font>
    <font>
      <vertAlign val="subscript"/>
      <sz val="11"/>
      <color theme="1"/>
      <name val="Calibri"/>
      <family val="2"/>
      <scheme val="minor"/>
    </font>
    <font>
      <sz val="11"/>
      <color rgb="FF000000"/>
      <name val="Calibri"/>
      <family val="2"/>
      <scheme val="minor"/>
    </font>
    <font>
      <sz val="9"/>
      <color theme="1"/>
      <name val="Calibri"/>
      <family val="2"/>
      <scheme val="minor"/>
    </font>
    <font>
      <b/>
      <sz val="11"/>
      <name val="Calibri"/>
      <family val="2"/>
      <scheme val="minor"/>
    </font>
    <font>
      <b/>
      <u/>
      <sz val="11"/>
      <color theme="1"/>
      <name val="Calibri"/>
      <family val="2"/>
      <scheme val="minor"/>
    </font>
    <font>
      <b/>
      <u/>
      <sz val="9"/>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9" fontId="4" fillId="0" borderId="0" applyFont="0" applyFill="0" applyBorder="0" applyAlignment="0" applyProtection="0"/>
  </cellStyleXfs>
  <cellXfs count="44">
    <xf numFmtId="0" fontId="0" fillId="0" borderId="0" xfId="0"/>
    <xf numFmtId="2" fontId="0" fillId="0" borderId="0" xfId="0" applyNumberFormat="1"/>
    <xf numFmtId="0" fontId="0" fillId="0" borderId="1" xfId="0" applyBorder="1"/>
    <xf numFmtId="0" fontId="0" fillId="0" borderId="3" xfId="0" applyBorder="1"/>
    <xf numFmtId="0" fontId="0" fillId="0" borderId="0" xfId="0" applyBorder="1"/>
    <xf numFmtId="0" fontId="0" fillId="0" borderId="0" xfId="0" applyAlignment="1">
      <alignment horizontal="center"/>
    </xf>
    <xf numFmtId="2" fontId="0" fillId="0" borderId="0" xfId="0" applyNumberFormat="1" applyBorder="1"/>
    <xf numFmtId="0" fontId="1" fillId="0" borderId="3" xfId="0" applyFont="1" applyBorder="1"/>
    <xf numFmtId="0" fontId="0" fillId="0" borderId="0" xfId="0" applyFill="1"/>
    <xf numFmtId="2" fontId="0" fillId="0" borderId="0" xfId="0" applyNumberFormat="1" applyFill="1"/>
    <xf numFmtId="0" fontId="0" fillId="2" borderId="0" xfId="0" applyFill="1" applyAlignment="1">
      <alignment horizontal="center"/>
    </xf>
    <xf numFmtId="0" fontId="0" fillId="2" borderId="0" xfId="0" applyFill="1"/>
    <xf numFmtId="2" fontId="0" fillId="3" borderId="0" xfId="0" applyNumberFormat="1" applyFill="1"/>
    <xf numFmtId="0" fontId="6" fillId="0" borderId="0" xfId="0" applyFont="1"/>
    <xf numFmtId="0" fontId="0" fillId="0" borderId="2" xfId="0" applyBorder="1" applyAlignment="1"/>
    <xf numFmtId="0" fontId="5" fillId="0" borderId="0" xfId="0" applyFont="1"/>
    <xf numFmtId="0" fontId="1" fillId="2" borderId="3" xfId="0" applyFont="1" applyFill="1" applyBorder="1"/>
    <xf numFmtId="0" fontId="0" fillId="2" borderId="0" xfId="0" applyFill="1" applyAlignment="1">
      <alignment horizontal="justify" vertical="center"/>
    </xf>
    <xf numFmtId="0" fontId="8" fillId="0" borderId="0" xfId="0" applyFont="1" applyBorder="1"/>
    <xf numFmtId="1" fontId="0" fillId="0" borderId="0" xfId="0" applyNumberFormat="1" applyBorder="1"/>
    <xf numFmtId="9" fontId="0" fillId="3" borderId="0" xfId="1" applyFont="1" applyFill="1"/>
    <xf numFmtId="9" fontId="0" fillId="0" borderId="0" xfId="0" applyNumberFormat="1" applyAlignment="1">
      <alignment horizontal="right"/>
    </xf>
    <xf numFmtId="164" fontId="0" fillId="0" borderId="0" xfId="0" applyNumberFormat="1"/>
    <xf numFmtId="0" fontId="0" fillId="0" borderId="3" xfId="0" applyBorder="1" applyAlignment="1">
      <alignment horizontal="right"/>
    </xf>
    <xf numFmtId="0" fontId="0" fillId="0" borderId="0" xfId="0" applyFill="1" applyBorder="1"/>
    <xf numFmtId="0" fontId="0" fillId="3" borderId="0" xfId="0" applyFill="1"/>
    <xf numFmtId="2" fontId="0" fillId="3" borderId="0" xfId="0" applyNumberFormat="1" applyFill="1" applyBorder="1"/>
    <xf numFmtId="2" fontId="0" fillId="6" borderId="0" xfId="0" applyNumberFormat="1" applyFill="1"/>
    <xf numFmtId="0" fontId="0" fillId="6" borderId="0" xfId="0" applyFill="1"/>
    <xf numFmtId="1" fontId="0" fillId="6" borderId="0" xfId="0" applyNumberFormat="1" applyFill="1" applyBorder="1"/>
    <xf numFmtId="9" fontId="0" fillId="6" borderId="0" xfId="1" applyFont="1" applyFill="1"/>
    <xf numFmtId="0" fontId="0" fillId="7" borderId="0" xfId="0" applyFill="1"/>
    <xf numFmtId="2" fontId="0" fillId="7" borderId="0" xfId="0" applyNumberFormat="1" applyFill="1"/>
    <xf numFmtId="9" fontId="0" fillId="7" borderId="0" xfId="1" applyFont="1" applyFill="1"/>
    <xf numFmtId="0" fontId="0" fillId="8" borderId="0" xfId="0" applyFill="1"/>
    <xf numFmtId="0" fontId="0" fillId="0" borderId="0" xfId="0" applyAlignment="1">
      <alignment horizontal="right"/>
    </xf>
    <xf numFmtId="0" fontId="0" fillId="0" borderId="0" xfId="0" applyFill="1" applyBorder="1" applyAlignment="1">
      <alignment horizontal="center" wrapText="1"/>
    </xf>
    <xf numFmtId="0" fontId="0" fillId="0" borderId="3" xfId="0" applyFill="1" applyBorder="1" applyAlignment="1">
      <alignment horizontal="center" wrapText="1"/>
    </xf>
    <xf numFmtId="0" fontId="0" fillId="7" borderId="0" xfId="0" applyFill="1" applyAlignment="1">
      <alignment horizontal="center"/>
    </xf>
    <xf numFmtId="0" fontId="0" fillId="6" borderId="0" xfId="0" applyFill="1" applyAlignment="1">
      <alignment horizontal="center"/>
    </xf>
    <xf numFmtId="0" fontId="0" fillId="3" borderId="0" xfId="0" applyFill="1" applyAlignment="1">
      <alignment horizontal="center"/>
    </xf>
    <xf numFmtId="0" fontId="9" fillId="5" borderId="0" xfId="0" applyFont="1" applyFill="1" applyAlignment="1">
      <alignment horizontal="center" wrapText="1"/>
    </xf>
    <xf numFmtId="0" fontId="0" fillId="0" borderId="2" xfId="0" applyBorder="1" applyAlignment="1">
      <alignment horizontal="center"/>
    </xf>
    <xf numFmtId="0" fontId="0" fillId="4" borderId="0" xfId="0" applyFill="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342900</xdr:rowOff>
    </xdr:from>
    <xdr:to>
      <xdr:col>15</xdr:col>
      <xdr:colOff>466725</xdr:colOff>
      <xdr:row>2</xdr:row>
      <xdr:rowOff>95250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0" y="723900"/>
          <a:ext cx="205740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0</xdr:colOff>
      <xdr:row>0</xdr:row>
      <xdr:rowOff>180975</xdr:rowOff>
    </xdr:from>
    <xdr:to>
      <xdr:col>19</xdr:col>
      <xdr:colOff>400050</xdr:colOff>
      <xdr:row>2</xdr:row>
      <xdr:rowOff>85725</xdr:rowOff>
    </xdr:to>
    <xdr:pic>
      <xdr:nvPicPr>
        <xdr:cNvPr id="5" name="Picture 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96425" y="180975"/>
          <a:ext cx="16192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5"/>
  <sheetViews>
    <sheetView tabSelected="1" topLeftCell="A4" zoomScale="110" zoomScaleNormal="110" workbookViewId="0">
      <selection activeCell="Q16" sqref="Q16"/>
    </sheetView>
  </sheetViews>
  <sheetFormatPr defaultRowHeight="15" x14ac:dyDescent="0.25"/>
  <cols>
    <col min="1" max="1" width="14.28515625" customWidth="1"/>
    <col min="2" max="3" width="6.85546875" customWidth="1"/>
    <col min="4" max="4" width="1.42578125" customWidth="1"/>
    <col min="5" max="5" width="10.5703125" customWidth="1"/>
    <col min="11" max="11" width="10" bestFit="1" customWidth="1"/>
    <col min="13" max="13" width="5" customWidth="1"/>
    <col min="14" max="14" width="14.7109375" customWidth="1"/>
  </cols>
  <sheetData>
    <row r="1" spans="1:22" ht="15" customHeight="1" x14ac:dyDescent="0.25">
      <c r="A1" s="41" t="s">
        <v>12</v>
      </c>
      <c r="B1" s="41"/>
      <c r="C1" s="41"/>
      <c r="D1" s="41"/>
      <c r="E1" s="41"/>
      <c r="F1" s="41"/>
      <c r="G1" s="41"/>
      <c r="H1" s="41"/>
      <c r="I1" s="41"/>
      <c r="J1" s="41"/>
      <c r="K1" s="41"/>
      <c r="L1" s="41"/>
      <c r="N1" s="17" t="s">
        <v>7</v>
      </c>
    </row>
    <row r="2" spans="1:22" ht="18" x14ac:dyDescent="0.35">
      <c r="A2" s="41"/>
      <c r="B2" s="41"/>
      <c r="C2" s="41"/>
      <c r="D2" s="41"/>
      <c r="E2" s="41"/>
      <c r="F2" s="41"/>
      <c r="G2" s="41"/>
      <c r="H2" s="41"/>
      <c r="I2" s="41"/>
      <c r="J2" s="41"/>
      <c r="K2" s="41"/>
      <c r="L2" s="41"/>
      <c r="N2" s="13"/>
      <c r="Q2" s="5" t="s">
        <v>9</v>
      </c>
      <c r="R2" s="13" t="s">
        <v>8</v>
      </c>
    </row>
    <row r="3" spans="1:22" x14ac:dyDescent="0.25">
      <c r="J3" s="8"/>
      <c r="K3" s="8"/>
      <c r="L3" s="8"/>
    </row>
    <row r="4" spans="1:22" ht="15" customHeight="1" x14ac:dyDescent="0.25">
      <c r="A4" t="s">
        <v>4</v>
      </c>
      <c r="N4" s="43" t="s">
        <v>13</v>
      </c>
      <c r="O4" s="43"/>
      <c r="P4" s="43"/>
      <c r="Q4" s="43"/>
      <c r="R4" s="43"/>
      <c r="S4" s="43"/>
      <c r="T4" s="43"/>
      <c r="U4" s="43"/>
      <c r="V4" s="43"/>
    </row>
    <row r="5" spans="1:22" x14ac:dyDescent="0.25">
      <c r="A5" s="5" t="s">
        <v>6</v>
      </c>
      <c r="B5" s="5" t="s">
        <v>3</v>
      </c>
      <c r="C5" s="5"/>
      <c r="N5" s="43"/>
      <c r="O5" s="43"/>
      <c r="P5" s="43"/>
      <c r="Q5" s="43"/>
      <c r="R5" s="43"/>
      <c r="S5" s="43"/>
      <c r="T5" s="43"/>
      <c r="U5" s="43"/>
      <c r="V5" s="43"/>
    </row>
    <row r="6" spans="1:22" ht="21.75" customHeight="1" x14ac:dyDescent="0.25">
      <c r="A6" s="10">
        <v>7.0000000000000007E-2</v>
      </c>
      <c r="B6" s="11">
        <v>0.5</v>
      </c>
      <c r="C6" s="10"/>
      <c r="E6" s="11" t="s">
        <v>5</v>
      </c>
      <c r="F6" s="11"/>
      <c r="G6" s="11"/>
      <c r="H6" s="11"/>
      <c r="I6" s="8"/>
      <c r="J6" s="8"/>
      <c r="K6" s="8"/>
      <c r="N6" s="43"/>
      <c r="O6" s="43"/>
      <c r="P6" s="43"/>
      <c r="Q6" s="43"/>
      <c r="R6" s="43"/>
      <c r="S6" s="43"/>
      <c r="T6" s="43"/>
      <c r="U6" s="43"/>
      <c r="V6" s="43"/>
    </row>
    <row r="7" spans="1:22" x14ac:dyDescent="0.25">
      <c r="A7" s="2"/>
      <c r="B7" s="2"/>
      <c r="C7" s="2"/>
      <c r="D7" s="2"/>
      <c r="E7" s="2"/>
      <c r="F7" s="42" t="s">
        <v>2</v>
      </c>
      <c r="G7" s="42"/>
      <c r="H7" s="42"/>
      <c r="I7" s="42"/>
      <c r="J7" s="42"/>
      <c r="K7" s="42"/>
      <c r="L7" s="42"/>
      <c r="M7" s="14"/>
      <c r="N7" s="43"/>
      <c r="O7" s="43"/>
      <c r="P7" s="43"/>
      <c r="Q7" s="43"/>
      <c r="R7" s="43"/>
      <c r="S7" s="43"/>
      <c r="T7" s="43"/>
      <c r="U7" s="43"/>
      <c r="V7" s="43"/>
    </row>
    <row r="8" spans="1:22" x14ac:dyDescent="0.25">
      <c r="A8" s="7" t="s">
        <v>0</v>
      </c>
      <c r="B8" s="16" t="s">
        <v>10</v>
      </c>
      <c r="C8" s="16" t="s">
        <v>11</v>
      </c>
      <c r="D8" s="3"/>
      <c r="E8" s="7" t="s">
        <v>1</v>
      </c>
      <c r="F8" s="7">
        <v>10</v>
      </c>
      <c r="G8" s="7">
        <v>15</v>
      </c>
      <c r="H8" s="7">
        <v>20</v>
      </c>
      <c r="I8" s="7">
        <v>25</v>
      </c>
      <c r="J8" s="7">
        <v>30</v>
      </c>
      <c r="K8" s="7">
        <v>35</v>
      </c>
      <c r="L8" s="7">
        <v>40</v>
      </c>
      <c r="M8" s="7"/>
      <c r="N8" s="43"/>
      <c r="O8" s="43"/>
      <c r="P8" s="43"/>
      <c r="Q8" s="43"/>
      <c r="R8" s="43"/>
      <c r="S8" s="43"/>
      <c r="T8" s="43"/>
      <c r="U8" s="43"/>
      <c r="V8" s="43"/>
    </row>
    <row r="9" spans="1:22" ht="15" customHeight="1" x14ac:dyDescent="0.25">
      <c r="A9">
        <v>10</v>
      </c>
      <c r="B9" s="11">
        <v>2.306</v>
      </c>
      <c r="C9" s="11">
        <v>0.88900000000000001</v>
      </c>
      <c r="E9">
        <f t="shared" ref="E9:E20" si="0">+C9+B9</f>
        <v>3.1950000000000003</v>
      </c>
      <c r="F9" s="1">
        <f t="shared" ref="F9:L20" si="1">($E9/($B$6*(1-$B$6)*$A9)^0.5)*($A$6+(1-$A$6)/F$8)^0.5</f>
        <v>0.81582058689395665</v>
      </c>
      <c r="G9" s="1">
        <f t="shared" si="1"/>
        <v>0.73415510622756008</v>
      </c>
      <c r="H9" s="1">
        <f t="shared" si="1"/>
        <v>0.68970570898028682</v>
      </c>
      <c r="I9" s="1">
        <f t="shared" si="1"/>
        <v>0.66160419587544939</v>
      </c>
      <c r="J9" s="1">
        <f t="shared" si="1"/>
        <v>0.64218705218962491</v>
      </c>
      <c r="K9" s="1">
        <f t="shared" si="1"/>
        <v>0.62795017545753018</v>
      </c>
      <c r="L9" s="1">
        <f t="shared" si="1"/>
        <v>0.61705699291070348</v>
      </c>
      <c r="M9" s="1"/>
      <c r="N9" s="43"/>
      <c r="O9" s="43"/>
      <c r="P9" s="43"/>
      <c r="Q9" s="43"/>
      <c r="R9" s="43"/>
      <c r="S9" s="43"/>
      <c r="T9" s="43"/>
      <c r="U9" s="43"/>
      <c r="V9" s="43"/>
    </row>
    <row r="10" spans="1:22" x14ac:dyDescent="0.25">
      <c r="A10">
        <v>12</v>
      </c>
      <c r="B10" s="11">
        <v>2.2280000000000002</v>
      </c>
      <c r="C10" s="11">
        <v>0.879</v>
      </c>
      <c r="E10">
        <f t="shared" si="0"/>
        <v>3.1070000000000002</v>
      </c>
      <c r="F10" s="1">
        <f t="shared" si="1"/>
        <v>0.72422652694673739</v>
      </c>
      <c r="G10" s="1">
        <f t="shared" si="1"/>
        <v>0.6517298182529323</v>
      </c>
      <c r="H10" s="1">
        <f t="shared" si="1"/>
        <v>0.61227085740980147</v>
      </c>
      <c r="I10" s="1">
        <f t="shared" si="1"/>
        <v>0.58732436603067428</v>
      </c>
      <c r="J10" s="1">
        <f t="shared" si="1"/>
        <v>0.57008722987510141</v>
      </c>
      <c r="K10" s="1">
        <f t="shared" si="1"/>
        <v>0.55744876014794065</v>
      </c>
      <c r="L10" s="1">
        <f t="shared" si="1"/>
        <v>0.54777858034367621</v>
      </c>
      <c r="M10" s="1"/>
      <c r="N10" s="43"/>
      <c r="O10" s="43"/>
      <c r="P10" s="43"/>
      <c r="Q10" s="43"/>
      <c r="R10" s="43"/>
      <c r="S10" s="43"/>
      <c r="T10" s="43"/>
      <c r="U10" s="43"/>
      <c r="V10" s="43"/>
    </row>
    <row r="11" spans="1:22" x14ac:dyDescent="0.25">
      <c r="A11">
        <v>14</v>
      </c>
      <c r="B11" s="11">
        <v>2.1789999999999998</v>
      </c>
      <c r="C11" s="11">
        <v>0.873</v>
      </c>
      <c r="E11">
        <f t="shared" si="0"/>
        <v>3.0519999999999996</v>
      </c>
      <c r="F11" s="1">
        <f t="shared" si="1"/>
        <v>0.65863424751526534</v>
      </c>
      <c r="G11" s="1">
        <f t="shared" si="1"/>
        <v>0.59270347392266898</v>
      </c>
      <c r="H11" s="1">
        <f t="shared" si="1"/>
        <v>0.55681826119479949</v>
      </c>
      <c r="I11" s="1">
        <f t="shared" si="1"/>
        <v>0.53413114194924072</v>
      </c>
      <c r="J11" s="1">
        <f t="shared" si="1"/>
        <v>0.51845515138727283</v>
      </c>
      <c r="K11" s="1">
        <f t="shared" si="1"/>
        <v>0.50696133185875225</v>
      </c>
      <c r="L11" s="1">
        <f t="shared" si="1"/>
        <v>0.49816696799366367</v>
      </c>
      <c r="M11" s="1"/>
      <c r="N11" s="43"/>
      <c r="O11" s="43"/>
      <c r="P11" s="43"/>
      <c r="Q11" s="43"/>
      <c r="R11" s="43"/>
      <c r="S11" s="43"/>
      <c r="T11" s="43"/>
      <c r="U11" s="43"/>
      <c r="V11" s="43"/>
    </row>
    <row r="12" spans="1:22" x14ac:dyDescent="0.25">
      <c r="A12">
        <v>16</v>
      </c>
      <c r="B12" s="11">
        <v>2.145</v>
      </c>
      <c r="C12" s="11">
        <v>0.86799999999999999</v>
      </c>
      <c r="E12">
        <f t="shared" si="0"/>
        <v>3.0129999999999999</v>
      </c>
      <c r="F12" s="1">
        <f t="shared" si="1"/>
        <v>0.60822313894655466</v>
      </c>
      <c r="G12" s="1">
        <f t="shared" si="1"/>
        <v>0.54733863101374458</v>
      </c>
      <c r="H12" s="1">
        <f t="shared" si="1"/>
        <v>0.5142000312378443</v>
      </c>
      <c r="I12" s="1">
        <f t="shared" si="1"/>
        <v>0.49324935803303388</v>
      </c>
      <c r="J12" s="1">
        <f t="shared" si="1"/>
        <v>0.47877318977779032</v>
      </c>
      <c r="K12" s="1">
        <f t="shared" si="1"/>
        <v>0.46815909399018868</v>
      </c>
      <c r="L12" s="1">
        <f t="shared" si="1"/>
        <v>0.46003784063107245</v>
      </c>
      <c r="M12" s="1"/>
      <c r="N12" s="43"/>
      <c r="O12" s="43"/>
      <c r="P12" s="43"/>
      <c r="Q12" s="43"/>
      <c r="R12" s="43"/>
      <c r="S12" s="43"/>
      <c r="T12" s="43"/>
      <c r="U12" s="43"/>
      <c r="V12" s="43"/>
    </row>
    <row r="13" spans="1:22" x14ac:dyDescent="0.25">
      <c r="A13">
        <v>18</v>
      </c>
      <c r="B13" s="11">
        <v>2.12</v>
      </c>
      <c r="C13" s="11">
        <v>0.86499999999999999</v>
      </c>
      <c r="E13">
        <f t="shared" si="0"/>
        <v>2.9850000000000003</v>
      </c>
      <c r="F13" s="1">
        <f t="shared" si="1"/>
        <v>0.56810927646008391</v>
      </c>
      <c r="G13" s="1">
        <f t="shared" si="1"/>
        <v>0.51124025663087225</v>
      </c>
      <c r="H13" s="1">
        <f t="shared" si="1"/>
        <v>0.48028723176865751</v>
      </c>
      <c r="I13" s="1">
        <f t="shared" si="1"/>
        <v>0.46071830873105113</v>
      </c>
      <c r="J13" s="1">
        <f t="shared" si="1"/>
        <v>0.44719688057946033</v>
      </c>
      <c r="K13" s="1">
        <f t="shared" si="1"/>
        <v>0.43728281139653458</v>
      </c>
      <c r="L13" s="1">
        <f t="shared" si="1"/>
        <v>0.42969717534561486</v>
      </c>
      <c r="M13" s="1"/>
      <c r="N13" s="43"/>
      <c r="O13" s="43"/>
      <c r="P13" s="43"/>
      <c r="Q13" s="43"/>
      <c r="R13" s="43"/>
      <c r="S13" s="43"/>
      <c r="T13" s="43"/>
      <c r="U13" s="43"/>
      <c r="V13" s="43"/>
    </row>
    <row r="14" spans="1:22" x14ac:dyDescent="0.25">
      <c r="A14">
        <v>20</v>
      </c>
      <c r="B14" s="11">
        <v>2.101</v>
      </c>
      <c r="C14" s="11">
        <v>0.86199999999999999</v>
      </c>
      <c r="E14">
        <f t="shared" si="0"/>
        <v>2.9630000000000001</v>
      </c>
      <c r="F14" s="1">
        <f t="shared" si="1"/>
        <v>0.53498357862648449</v>
      </c>
      <c r="G14" s="1">
        <f t="shared" si="1"/>
        <v>0.48143051585872698</v>
      </c>
      <c r="H14" s="9">
        <f t="shared" si="1"/>
        <v>0.45228232079089714</v>
      </c>
      <c r="I14" s="1">
        <f t="shared" si="1"/>
        <v>0.43385443568090898</v>
      </c>
      <c r="J14" s="1">
        <f t="shared" si="1"/>
        <v>0.42112142405724262</v>
      </c>
      <c r="K14" s="1">
        <f t="shared" si="1"/>
        <v>0.41178543108898696</v>
      </c>
      <c r="L14" s="1">
        <f t="shared" si="1"/>
        <v>0.40464210340744322</v>
      </c>
      <c r="M14" s="1"/>
      <c r="N14" s="1"/>
      <c r="O14" s="1"/>
      <c r="R14" s="1"/>
    </row>
    <row r="15" spans="1:22" x14ac:dyDescent="0.25">
      <c r="A15">
        <v>22</v>
      </c>
      <c r="B15" s="11">
        <v>2.0859999999999999</v>
      </c>
      <c r="C15" s="11">
        <v>0.86</v>
      </c>
      <c r="D15" s="8"/>
      <c r="E15">
        <f t="shared" si="0"/>
        <v>2.9459999999999997</v>
      </c>
      <c r="F15" s="1">
        <f t="shared" si="1"/>
        <v>0.50716024148729799</v>
      </c>
      <c r="G15" s="1">
        <f t="shared" si="1"/>
        <v>0.45639235751708196</v>
      </c>
      <c r="H15" s="12">
        <f t="shared" si="1"/>
        <v>0.42876009693915396</v>
      </c>
      <c r="I15" s="1">
        <f t="shared" si="1"/>
        <v>0.411290606218567</v>
      </c>
      <c r="J15" s="1">
        <f t="shared" si="1"/>
        <v>0.39921981094948861</v>
      </c>
      <c r="K15" s="1">
        <f t="shared" si="1"/>
        <v>0.39036936275356365</v>
      </c>
      <c r="L15" s="1">
        <f t="shared" si="1"/>
        <v>0.38359754407214575</v>
      </c>
      <c r="M15" s="1"/>
      <c r="N15" s="1"/>
      <c r="O15" s="1"/>
      <c r="P15" s="1"/>
      <c r="Q15" s="1"/>
      <c r="R15" s="1"/>
    </row>
    <row r="16" spans="1:22" x14ac:dyDescent="0.25">
      <c r="A16">
        <v>24</v>
      </c>
      <c r="B16" s="11">
        <v>2.0739999999999998</v>
      </c>
      <c r="C16" s="11">
        <v>0.85799999999999998</v>
      </c>
      <c r="E16">
        <f t="shared" si="0"/>
        <v>2.9319999999999999</v>
      </c>
      <c r="F16" s="1">
        <f t="shared" si="1"/>
        <v>0.48326143925070902</v>
      </c>
      <c r="G16" s="12">
        <f t="shared" si="1"/>
        <v>0.43488587928328976</v>
      </c>
      <c r="H16" s="1">
        <f t="shared" si="1"/>
        <v>0.40855572773694748</v>
      </c>
      <c r="I16" s="1">
        <f t="shared" si="1"/>
        <v>0.39190944804465577</v>
      </c>
      <c r="J16" s="1">
        <f t="shared" si="1"/>
        <v>0.38040746224717176</v>
      </c>
      <c r="K16" s="1">
        <f t="shared" si="1"/>
        <v>0.37197407180506298</v>
      </c>
      <c r="L16" s="1">
        <f t="shared" si="1"/>
        <v>0.36552136006896602</v>
      </c>
      <c r="M16" s="1"/>
      <c r="N16" s="1"/>
      <c r="O16" s="1"/>
      <c r="P16" s="1"/>
      <c r="Q16" s="1"/>
      <c r="R16" s="1"/>
    </row>
    <row r="17" spans="1:18" x14ac:dyDescent="0.25">
      <c r="A17" s="8">
        <v>25</v>
      </c>
      <c r="B17" s="11">
        <v>2.069</v>
      </c>
      <c r="C17" s="11">
        <v>0.85799999999999998</v>
      </c>
      <c r="D17" s="8"/>
      <c r="E17" s="8">
        <f t="shared" si="0"/>
        <v>2.927</v>
      </c>
      <c r="F17" s="9">
        <f t="shared" si="1"/>
        <v>0.47269011024137159</v>
      </c>
      <c r="G17" s="9">
        <f t="shared" si="1"/>
        <v>0.42537276414928121</v>
      </c>
      <c r="H17" s="9">
        <f t="shared" si="1"/>
        <v>0.39961858385215276</v>
      </c>
      <c r="I17" s="9">
        <f t="shared" si="1"/>
        <v>0.38333644101233061</v>
      </c>
      <c r="J17" s="9">
        <f t="shared" si="1"/>
        <v>0.37208606079776763</v>
      </c>
      <c r="K17" s="9">
        <f t="shared" si="1"/>
        <v>0.36383715051026416</v>
      </c>
      <c r="L17" s="9">
        <f t="shared" si="1"/>
        <v>0.35752559164345149</v>
      </c>
      <c r="M17" s="9"/>
      <c r="N17" s="1"/>
      <c r="O17" s="1"/>
      <c r="P17" s="1"/>
      <c r="Q17" s="1"/>
      <c r="R17" s="1"/>
    </row>
    <row r="18" spans="1:18" x14ac:dyDescent="0.25">
      <c r="A18" s="8">
        <v>30</v>
      </c>
      <c r="B18" s="11">
        <v>2.048</v>
      </c>
      <c r="C18" s="11">
        <v>0.85499999999999998</v>
      </c>
      <c r="D18" s="8"/>
      <c r="E18" s="8">
        <f t="shared" si="0"/>
        <v>2.903</v>
      </c>
      <c r="F18" s="12">
        <f t="shared" si="1"/>
        <v>0.42796692504600553</v>
      </c>
      <c r="G18" s="9">
        <f t="shared" si="1"/>
        <v>0.38512647065606903</v>
      </c>
      <c r="H18" s="9">
        <f t="shared" si="1"/>
        <v>0.36180900090148854</v>
      </c>
      <c r="I18" s="9">
        <f t="shared" si="1"/>
        <v>0.34706737958692307</v>
      </c>
      <c r="J18" s="9">
        <f t="shared" si="1"/>
        <v>0.336881444823942</v>
      </c>
      <c r="K18" s="9">
        <f t="shared" si="1"/>
        <v>0.32941299838464466</v>
      </c>
      <c r="L18" s="9">
        <f t="shared" si="1"/>
        <v>0.32369860245810966</v>
      </c>
      <c r="M18" s="9"/>
      <c r="N18" s="1"/>
      <c r="O18" s="1"/>
      <c r="P18" s="1"/>
      <c r="Q18" s="1"/>
      <c r="R18" s="1"/>
    </row>
    <row r="19" spans="1:18" s="8" customFormat="1" x14ac:dyDescent="0.25">
      <c r="A19" s="8">
        <v>50</v>
      </c>
      <c r="B19" s="11">
        <v>2.0099999999999998</v>
      </c>
      <c r="C19" s="11">
        <v>0.85399999999999998</v>
      </c>
      <c r="E19" s="8">
        <f t="shared" si="0"/>
        <v>2.8639999999999999</v>
      </c>
      <c r="F19" s="9">
        <f t="shared" si="1"/>
        <v>0.3270482347299859</v>
      </c>
      <c r="G19" s="9">
        <f t="shared" si="1"/>
        <v>0.29430996884237542</v>
      </c>
      <c r="H19" s="9">
        <f t="shared" si="1"/>
        <v>0.27649098126340393</v>
      </c>
      <c r="I19" s="9">
        <f t="shared" si="1"/>
        <v>0.26522557511672962</v>
      </c>
      <c r="J19" s="9">
        <f t="shared" si="1"/>
        <v>0.2574415811014219</v>
      </c>
      <c r="K19" s="27">
        <f t="shared" si="1"/>
        <v>0.25173426569641699</v>
      </c>
      <c r="L19" s="27">
        <f t="shared" si="1"/>
        <v>0.24736737893263128</v>
      </c>
      <c r="M19" s="9"/>
      <c r="N19" s="9"/>
      <c r="O19" s="9"/>
      <c r="P19" s="9"/>
      <c r="Q19" s="9"/>
      <c r="R19" s="9"/>
    </row>
    <row r="20" spans="1:18" s="8" customFormat="1" x14ac:dyDescent="0.25">
      <c r="A20" s="24">
        <v>150</v>
      </c>
      <c r="B20" s="11">
        <v>1.97</v>
      </c>
      <c r="C20" s="11">
        <v>0.85</v>
      </c>
      <c r="E20" s="8">
        <f t="shared" si="0"/>
        <v>2.82</v>
      </c>
      <c r="F20" s="9">
        <f t="shared" si="1"/>
        <v>0.18592049913874478</v>
      </c>
      <c r="G20" s="9">
        <f t="shared" si="1"/>
        <v>0.16730943786887817</v>
      </c>
      <c r="H20" s="9">
        <f t="shared" si="1"/>
        <v>0.15717969334491019</v>
      </c>
      <c r="I20" s="9">
        <f t="shared" si="1"/>
        <v>0.15077553117134093</v>
      </c>
      <c r="J20" s="9">
        <f t="shared" si="1"/>
        <v>0.14635048342933479</v>
      </c>
      <c r="K20" s="32">
        <f t="shared" si="1"/>
        <v>0.14310598669717292</v>
      </c>
      <c r="L20" s="32">
        <f t="shared" si="1"/>
        <v>0.14062349732530477</v>
      </c>
      <c r="M20" s="6"/>
      <c r="N20" s="9"/>
      <c r="O20" s="9"/>
      <c r="P20" s="9"/>
      <c r="Q20" s="9"/>
      <c r="R20" s="9"/>
    </row>
    <row r="21" spans="1:18" s="8" customFormat="1" x14ac:dyDescent="0.25">
      <c r="A21" s="24"/>
      <c r="B21" s="4"/>
      <c r="C21" s="4"/>
      <c r="D21" s="4"/>
      <c r="E21" s="4"/>
      <c r="F21" s="6"/>
      <c r="G21"/>
      <c r="H21"/>
      <c r="I21" s="6"/>
      <c r="J21" s="6"/>
      <c r="K21" s="6"/>
      <c r="L21" s="6"/>
      <c r="M21" s="6"/>
      <c r="N21" s="9"/>
      <c r="O21" s="9"/>
      <c r="P21" s="9"/>
      <c r="Q21" s="9"/>
      <c r="R21" s="9"/>
    </row>
    <row r="22" spans="1:18" s="8" customFormat="1" x14ac:dyDescent="0.25">
      <c r="A22" s="18" t="s">
        <v>24</v>
      </c>
      <c r="B22" s="4"/>
      <c r="C22" s="4"/>
      <c r="D22" s="4"/>
      <c r="E22" s="4"/>
      <c r="I22" s="6"/>
      <c r="J22" s="6"/>
      <c r="L22" s="19"/>
      <c r="M22" s="6"/>
      <c r="N22" s="9"/>
      <c r="O22" s="9"/>
      <c r="P22" s="9"/>
      <c r="Q22" s="9"/>
      <c r="R22" s="9"/>
    </row>
    <row r="23" spans="1:18" x14ac:dyDescent="0.25">
      <c r="A23" s="35" t="s">
        <v>25</v>
      </c>
      <c r="B23" s="35"/>
      <c r="C23" s="35"/>
      <c r="D23" s="35"/>
      <c r="F23" s="26">
        <f>+F8*A18</f>
        <v>300</v>
      </c>
      <c r="G23" s="6">
        <f>+G8*A16</f>
        <v>360</v>
      </c>
      <c r="H23" s="6">
        <f>+H8*A15</f>
        <v>440</v>
      </c>
      <c r="N23" s="6"/>
    </row>
    <row r="24" spans="1:18" x14ac:dyDescent="0.25">
      <c r="A24" s="35" t="s">
        <v>26</v>
      </c>
      <c r="B24" s="35"/>
      <c r="C24" s="35"/>
      <c r="D24" s="35"/>
      <c r="F24" s="6"/>
      <c r="G24" s="6"/>
      <c r="H24" s="6"/>
      <c r="K24" s="29">
        <f>+K8*A19</f>
        <v>1750</v>
      </c>
      <c r="L24" s="8">
        <f>+L8*A19</f>
        <v>2000</v>
      </c>
      <c r="N24" s="6"/>
    </row>
    <row r="25" spans="1:18" x14ac:dyDescent="0.25">
      <c r="A25" s="35" t="s">
        <v>27</v>
      </c>
      <c r="B25" s="35"/>
      <c r="C25" s="35"/>
      <c r="D25" s="35"/>
      <c r="F25" s="6"/>
      <c r="G25" s="6"/>
      <c r="H25" s="6"/>
      <c r="K25" s="31">
        <f>+K8*A20</f>
        <v>5250</v>
      </c>
      <c r="L25" s="8">
        <f>+L8*A20</f>
        <v>6000</v>
      </c>
      <c r="N25" s="6"/>
    </row>
    <row r="26" spans="1:18" x14ac:dyDescent="0.25">
      <c r="N26" s="6"/>
    </row>
    <row r="27" spans="1:18" x14ac:dyDescent="0.25">
      <c r="A27" s="15" t="s">
        <v>29</v>
      </c>
    </row>
    <row r="28" spans="1:18" x14ac:dyDescent="0.25">
      <c r="A28" t="s">
        <v>21</v>
      </c>
    </row>
    <row r="29" spans="1:18" x14ac:dyDescent="0.25">
      <c r="A29" t="s">
        <v>30</v>
      </c>
      <c r="G29">
        <v>1644</v>
      </c>
    </row>
    <row r="30" spans="1:18" x14ac:dyDescent="0.25">
      <c r="A30" t="s">
        <v>31</v>
      </c>
      <c r="G30">
        <v>1161</v>
      </c>
    </row>
    <row r="31" spans="1:18" ht="15" customHeight="1" x14ac:dyDescent="0.25">
      <c r="J31" s="36" t="s">
        <v>28</v>
      </c>
      <c r="K31" s="36"/>
    </row>
    <row r="32" spans="1:18" x14ac:dyDescent="0.25">
      <c r="A32" t="s">
        <v>14</v>
      </c>
      <c r="G32" s="23" t="s">
        <v>18</v>
      </c>
      <c r="H32" s="23" t="s">
        <v>19</v>
      </c>
      <c r="I32" s="3" t="s">
        <v>20</v>
      </c>
      <c r="J32" s="37"/>
      <c r="K32" s="37"/>
    </row>
    <row r="33" spans="1:15" x14ac:dyDescent="0.25">
      <c r="E33" t="s">
        <v>15</v>
      </c>
      <c r="G33" s="21">
        <v>7.0000000000000007E-2</v>
      </c>
      <c r="H33" s="22">
        <f>+G33*G$29</f>
        <v>115.08000000000001</v>
      </c>
      <c r="I33" s="1">
        <f>+H33/G$30</f>
        <v>9.9121447028423779E-2</v>
      </c>
    </row>
    <row r="34" spans="1:15" x14ac:dyDescent="0.25">
      <c r="E34" t="s">
        <v>16</v>
      </c>
      <c r="G34" s="33">
        <v>0.1</v>
      </c>
      <c r="H34" s="22">
        <f>+G34*G$29</f>
        <v>164.4</v>
      </c>
      <c r="I34" s="32">
        <f>+H34/G$30</f>
        <v>0.14160206718346255</v>
      </c>
      <c r="J34" s="38">
        <v>5250</v>
      </c>
      <c r="K34" s="38"/>
    </row>
    <row r="35" spans="1:15" x14ac:dyDescent="0.25">
      <c r="E35" t="s">
        <v>17</v>
      </c>
      <c r="G35" s="30">
        <v>0.18</v>
      </c>
      <c r="H35" s="22">
        <f>+G35*G$29</f>
        <v>295.92</v>
      </c>
      <c r="I35" s="27">
        <f>+H35/G$30</f>
        <v>0.25488372093023259</v>
      </c>
      <c r="J35" s="39">
        <v>1750</v>
      </c>
      <c r="K35" s="39"/>
    </row>
    <row r="36" spans="1:15" x14ac:dyDescent="0.25">
      <c r="E36" t="s">
        <v>23</v>
      </c>
      <c r="G36" s="20">
        <v>0.30499999999999999</v>
      </c>
      <c r="H36" s="22">
        <f>+G36*G$29</f>
        <v>501.42</v>
      </c>
      <c r="I36" s="12">
        <f>+H36/G$30</f>
        <v>0.43188630490956076</v>
      </c>
      <c r="J36" s="40">
        <v>300</v>
      </c>
      <c r="K36" s="40"/>
    </row>
    <row r="38" spans="1:15" x14ac:dyDescent="0.25">
      <c r="A38" s="25" t="s">
        <v>33</v>
      </c>
      <c r="B38" s="25"/>
      <c r="C38" s="25"/>
      <c r="D38" s="25"/>
      <c r="E38" s="25"/>
      <c r="F38" s="25"/>
      <c r="G38" s="25"/>
      <c r="H38" s="25"/>
      <c r="I38" s="25"/>
      <c r="J38" s="25"/>
      <c r="K38" s="25"/>
      <c r="L38" s="25"/>
      <c r="M38" s="25"/>
      <c r="N38" s="25"/>
      <c r="O38" s="25"/>
    </row>
    <row r="39" spans="1:15" x14ac:dyDescent="0.25">
      <c r="A39" s="25" t="s">
        <v>22</v>
      </c>
      <c r="B39" s="25"/>
      <c r="C39" s="25"/>
      <c r="D39" s="25"/>
      <c r="E39" s="25"/>
      <c r="F39" s="25"/>
      <c r="G39" s="25"/>
      <c r="H39" s="25"/>
      <c r="I39" s="25"/>
      <c r="J39" s="25"/>
      <c r="K39" s="25"/>
      <c r="L39" s="25"/>
      <c r="M39" s="25"/>
      <c r="N39" s="25"/>
      <c r="O39" s="25"/>
    </row>
    <row r="41" spans="1:15" x14ac:dyDescent="0.25">
      <c r="A41" s="28" t="s">
        <v>32</v>
      </c>
      <c r="B41" s="28"/>
      <c r="C41" s="28"/>
      <c r="D41" s="28"/>
      <c r="E41" s="28"/>
      <c r="F41" s="28"/>
      <c r="G41" s="28"/>
      <c r="H41" s="28"/>
      <c r="I41" s="28"/>
      <c r="J41" s="28"/>
      <c r="K41" s="28"/>
      <c r="L41" s="28"/>
      <c r="M41" s="28"/>
      <c r="N41" s="28"/>
      <c r="O41" s="28"/>
    </row>
    <row r="42" spans="1:15" x14ac:dyDescent="0.25">
      <c r="A42" s="28" t="s">
        <v>22</v>
      </c>
      <c r="B42" s="28"/>
      <c r="C42" s="28"/>
      <c r="D42" s="28"/>
      <c r="E42" s="28"/>
      <c r="F42" s="28"/>
      <c r="G42" s="28"/>
      <c r="H42" s="28"/>
      <c r="I42" s="28"/>
      <c r="J42" s="28"/>
      <c r="K42" s="28"/>
      <c r="L42" s="28"/>
      <c r="M42" s="28"/>
      <c r="N42" s="28"/>
      <c r="O42" s="28"/>
    </row>
    <row r="44" spans="1:15" x14ac:dyDescent="0.25">
      <c r="A44" s="34" t="s">
        <v>34</v>
      </c>
      <c r="B44" s="34"/>
      <c r="C44" s="34"/>
      <c r="D44" s="34"/>
      <c r="E44" s="34"/>
      <c r="F44" s="34"/>
      <c r="G44" s="34"/>
      <c r="H44" s="34"/>
      <c r="I44" s="34"/>
      <c r="J44" s="34"/>
      <c r="K44" s="34"/>
      <c r="L44" s="34"/>
      <c r="M44" s="34"/>
      <c r="N44" s="34"/>
      <c r="O44" s="34"/>
    </row>
    <row r="45" spans="1:15" x14ac:dyDescent="0.25">
      <c r="A45" s="34" t="s">
        <v>22</v>
      </c>
      <c r="B45" s="34"/>
      <c r="C45" s="34"/>
      <c r="D45" s="34"/>
      <c r="E45" s="34"/>
      <c r="F45" s="34"/>
      <c r="G45" s="34"/>
      <c r="H45" s="34"/>
      <c r="I45" s="34"/>
      <c r="J45" s="34"/>
      <c r="K45" s="34"/>
      <c r="L45" s="34"/>
      <c r="M45" s="34"/>
      <c r="N45" s="34"/>
      <c r="O45" s="34"/>
    </row>
  </sheetData>
  <mergeCells count="10">
    <mergeCell ref="A1:L2"/>
    <mergeCell ref="F7:L7"/>
    <mergeCell ref="N4:V13"/>
    <mergeCell ref="A23:D23"/>
    <mergeCell ref="A24:D24"/>
    <mergeCell ref="A25:D25"/>
    <mergeCell ref="J31:K32"/>
    <mergeCell ref="J34:K34"/>
    <mergeCell ref="J35:K35"/>
    <mergeCell ref="J36:K3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Power calculation</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 Songqing</dc:creator>
  <cp:lastModifiedBy>Ricker-Gilbert, Jacob E</cp:lastModifiedBy>
  <dcterms:created xsi:type="dcterms:W3CDTF">2011-09-28T22:14:44Z</dcterms:created>
  <dcterms:modified xsi:type="dcterms:W3CDTF">2020-12-10T15:30:23Z</dcterms:modified>
</cp:coreProperties>
</file>